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3\EON\EON na web\"/>
    </mc:Choice>
  </mc:AlternateContent>
  <bookViews>
    <workbookView xWindow="0" yWindow="0" windowWidth="23040" windowHeight="9192"/>
  </bookViews>
  <sheets>
    <sheet name="04_BB_EON_2023" sheetId="14" r:id="rId1"/>
  </sheets>
  <calcPr calcId="162913"/>
</workbook>
</file>

<file path=xl/calcChain.xml><?xml version="1.0" encoding="utf-8"?>
<calcChain xmlns="http://schemas.openxmlformats.org/spreadsheetml/2006/main">
  <c r="C6" i="14" l="1"/>
  <c r="C5" i="14"/>
  <c r="D7" i="14"/>
  <c r="C7" i="14"/>
  <c r="B34" i="14"/>
  <c r="B38" i="14"/>
  <c r="B22" i="14"/>
  <c r="B13" i="14"/>
  <c r="C38" i="14" l="1"/>
  <c r="C37" i="14"/>
  <c r="D37" i="14" s="1"/>
  <c r="D36" i="14"/>
  <c r="C35" i="14"/>
  <c r="D35" i="14" s="1"/>
  <c r="B25" i="14"/>
  <c r="D33" i="14"/>
  <c r="D32" i="14"/>
  <c r="C32" i="14"/>
  <c r="C31" i="14"/>
  <c r="D31" i="14" s="1"/>
  <c r="C30" i="14"/>
  <c r="D30" i="14" s="1"/>
  <c r="C29" i="14"/>
  <c r="D29" i="14" s="1"/>
  <c r="D28" i="14"/>
  <c r="C27" i="14"/>
  <c r="D27" i="14" s="1"/>
  <c r="C26" i="14"/>
  <c r="D26" i="14" s="1"/>
  <c r="C24" i="14"/>
  <c r="D24" i="14" s="1"/>
  <c r="D23" i="14"/>
  <c r="C22" i="14"/>
  <c r="C21" i="14"/>
  <c r="D21" i="14" s="1"/>
  <c r="B20" i="14"/>
  <c r="C19" i="14"/>
  <c r="D19" i="14" s="1"/>
  <c r="D18" i="14"/>
  <c r="D17" i="14"/>
  <c r="C16" i="14"/>
  <c r="D16" i="14" s="1"/>
  <c r="B15" i="14"/>
  <c r="D14" i="14"/>
  <c r="C13" i="14"/>
  <c r="D13" i="14"/>
  <c r="C12" i="14"/>
  <c r="D12" i="14" s="1"/>
  <c r="C10" i="14"/>
  <c r="D10" i="14" s="1"/>
  <c r="D9" i="14"/>
  <c r="B8" i="14"/>
  <c r="B7" i="14"/>
  <c r="D6" i="14"/>
  <c r="B4" i="14"/>
  <c r="D15" i="14" l="1"/>
  <c r="C20" i="14"/>
  <c r="C8" i="14"/>
  <c r="B39" i="14"/>
  <c r="C15" i="14"/>
  <c r="D22" i="14"/>
  <c r="D20" i="14" s="1"/>
  <c r="C34" i="14"/>
  <c r="C25" i="14" s="1"/>
  <c r="C4" i="14"/>
  <c r="D34" i="14"/>
  <c r="D25" i="14" s="1"/>
  <c r="D38" i="14"/>
  <c r="D11" i="14"/>
  <c r="D8" i="14" s="1"/>
  <c r="C39" i="14" l="1"/>
  <c r="D5" i="14"/>
  <c r="D4" i="14" s="1"/>
  <c r="D39" i="14" s="1"/>
</calcChain>
</file>

<file path=xl/sharedStrings.xml><?xml version="1.0" encoding="utf-8"?>
<sst xmlns="http://schemas.openxmlformats.org/spreadsheetml/2006/main" count="41" uniqueCount="41">
  <si>
    <t>Zákonné sociálne odvody ku mzdám</t>
  </si>
  <si>
    <t>Stravné</t>
  </si>
  <si>
    <t>Poplatky banke</t>
  </si>
  <si>
    <t>Metodická činnosť a projekty</t>
  </si>
  <si>
    <t xml:space="preserve">Ekonomicky oprávnené náklady, ods. 5, Zák. č. 448/2008 </t>
  </si>
  <si>
    <t>ŠSP</t>
  </si>
  <si>
    <t>SR</t>
  </si>
  <si>
    <t>Krajské stredisko Banská Bystrica</t>
  </si>
  <si>
    <t>Mzdové náklady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</si>
  <si>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</si>
  <si>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</si>
  <si>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</si>
  <si>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</si>
  <si>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</si>
  <si>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</si>
  <si>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</si>
  <si>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</si>
  <si>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</si>
  <si>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</si>
  <si>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</si>
  <si>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</si>
  <si>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 xml:space="preserve">  Mzdové náklady spolu</t>
  </si>
  <si>
    <t>Cestovné spolu</t>
  </si>
  <si>
    <t>Náklady na energie spolu</t>
  </si>
  <si>
    <t>Energie elektrina</t>
  </si>
  <si>
    <t>Energie plyn</t>
  </si>
  <si>
    <t>Výdavky na materiál spolu</t>
  </si>
  <si>
    <t>Materiál (kompenzačné pomôcky)</t>
  </si>
  <si>
    <t>Materiál (výpočtová technika, žiarič)</t>
  </si>
  <si>
    <t>Pracovné pomôcky (ochranné)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</si>
  <si>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</si>
  <si>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</si>
  <si>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</si>
  <si>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</si>
  <si>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</si>
  <si>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</si>
  <si>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Ochrana objektu</t>
  </si>
  <si>
    <t>Energie teplo</t>
  </si>
  <si>
    <t>Výdavky na bežné transféry (náhrady PN, príspevok na rekreáciu)</t>
  </si>
  <si>
    <t>2023</t>
  </si>
  <si>
    <t>Všeobecné služby (kopírovanie, sl. s nájmom)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</si>
</sst>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7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0" fillId="0" borderId="0" xfId="0" applyNumberFormat="1"/>
    <xf numFmtId="167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5" borderId="13" xfId="0" applyNumberFormat="1" applyFont="1" applyFill="1" applyBorder="1" applyAlignment="1" applyProtection="1">
      <alignment horizontal="left" vertical="center" wrapText="1" shrinkToFit="1"/>
      <protection hidden="1"/>
    </xf>
    <xf numFmtId="167" fontId="3" fillId="5" borderId="14" xfId="0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5" xfId="0" applyFont="1" applyFill="1" applyBorder="1" applyAlignment="1">
      <alignment horizontal="left" indent="1"/>
    </xf>
    <xf numFmtId="167" fontId="2" fillId="2" borderId="16" xfId="0" applyNumberFormat="1" applyFont="1" applyFill="1" applyBorder="1"/>
    <xf numFmtId="167" fontId="2" fillId="4" borderId="16" xfId="0" applyNumberFormat="1" applyFont="1" applyFill="1" applyBorder="1"/>
    <xf numFmtId="167" fontId="2" fillId="3" borderId="6" xfId="0" applyNumberFormat="1" applyFont="1" applyFill="1" applyBorder="1"/>
    <xf numFmtId="0" fontId="2" fillId="2" borderId="17" xfId="0" applyFont="1" applyFill="1" applyBorder="1" applyAlignment="1">
      <alignment horizontal="left" indent="1"/>
    </xf>
    <xf numFmtId="167" fontId="2" fillId="2" borderId="18" xfId="0" applyNumberFormat="1" applyFont="1" applyFill="1" applyBorder="1"/>
    <xf numFmtId="167" fontId="2" fillId="4" borderId="18" xfId="0" applyNumberFormat="1" applyFont="1" applyFill="1" applyBorder="1"/>
    <xf numFmtId="167" fontId="2" fillId="3" borderId="19" xfId="0" applyNumberFormat="1" applyFont="1" applyFill="1" applyBorder="1"/>
    <xf numFmtId="0" fontId="4" fillId="5" borderId="13" xfId="0" applyFont="1" applyFill="1" applyBorder="1" applyAlignment="1">
      <alignment horizontal="left" indent="1"/>
    </xf>
    <xf numFmtId="4" fontId="4" fillId="5" borderId="14" xfId="0" applyNumberFormat="1" applyFont="1" applyFill="1" applyBorder="1"/>
    <xf numFmtId="167" fontId="4" fillId="5" borderId="14" xfId="0" applyNumberFormat="1" applyFont="1" applyFill="1" applyBorder="1"/>
    <xf numFmtId="167" fontId="4" fillId="5" borderId="20" xfId="0" applyNumberFormat="1" applyFont="1" applyFill="1" applyBorder="1"/>
    <xf numFmtId="167" fontId="2" fillId="3" borderId="21" xfId="0" applyNumberFormat="1" applyFont="1" applyFill="1" applyBorder="1"/>
    <xf numFmtId="0" fontId="2" fillId="2" borderId="22" xfId="0" applyFont="1" applyFill="1" applyBorder="1" applyAlignment="1">
      <alignment horizontal="left" indent="1"/>
    </xf>
    <xf numFmtId="167" fontId="2" fillId="2" borderId="23" xfId="0" applyNumberFormat="1" applyFont="1" applyFill="1" applyBorder="1"/>
    <xf numFmtId="167" fontId="2" fillId="4" borderId="23" xfId="0" applyNumberFormat="1" applyFont="1" applyFill="1" applyBorder="1"/>
    <xf numFmtId="167" fontId="2" fillId="3" borderId="24" xfId="0" applyNumberFormat="1" applyFont="1" applyFill="1" applyBorder="1"/>
    <xf numFmtId="167" fontId="2" fillId="3" borderId="25" xfId="0" applyNumberFormat="1" applyFont="1" applyFill="1" applyBorder="1"/>
    <xf numFmtId="0" fontId="2" fillId="2" borderId="5" xfId="0" applyFont="1" applyFill="1" applyBorder="1" applyAlignment="1">
      <alignment horizontal="left" indent="1"/>
    </xf>
    <xf numFmtId="167" fontId="2" fillId="3" borderId="7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7" fontId="2" fillId="2" borderId="27" xfId="0" applyNumberFormat="1" applyFont="1" applyFill="1" applyBorder="1"/>
    <xf numFmtId="167" fontId="2" fillId="3" borderId="28" xfId="0" applyNumberFormat="1" applyFont="1" applyFill="1" applyBorder="1"/>
    <xf numFmtId="0" fontId="2" fillId="0" borderId="15" xfId="0" applyFont="1" applyFill="1" applyBorder="1" applyAlignment="1">
      <alignment horizontal="left" indent="1"/>
    </xf>
    <xf numFmtId="167" fontId="2" fillId="0" borderId="16" xfId="0" applyNumberFormat="1" applyFont="1" applyFill="1" applyBorder="1"/>
    <xf numFmtId="0" fontId="2" fillId="0" borderId="22" xfId="0" applyFont="1" applyFill="1" applyBorder="1" applyAlignment="1">
      <alignment horizontal="left" indent="1"/>
    </xf>
    <xf numFmtId="167" fontId="2" fillId="0" borderId="23" xfId="0" applyNumberFormat="1" applyFont="1" applyFill="1" applyBorder="1"/>
    <xf numFmtId="0" fontId="2" fillId="0" borderId="26" xfId="0" applyFont="1" applyFill="1" applyBorder="1" applyAlignment="1">
      <alignment horizontal="left" indent="1"/>
    </xf>
    <xf numFmtId="167" fontId="2" fillId="0" borderId="27" xfId="0" applyNumberFormat="1" applyFont="1" applyFill="1" applyBorder="1"/>
    <xf numFmtId="167" fontId="4" fillId="5" borderId="3" xfId="0" applyNumberFormat="1" applyFont="1" applyFill="1" applyBorder="1"/>
    <xf numFmtId="0" fontId="4" fillId="5" borderId="10" xfId="0" applyFont="1" applyFill="1" applyBorder="1" applyAlignment="1">
      <alignment horizontal="left" wrapText="1" indent="1"/>
    </xf>
    <xf numFmtId="167" fontId="4" fillId="5" borderId="8" xfId="0" applyNumberFormat="1" applyFont="1" applyFill="1" applyBorder="1"/>
    <xf numFmtId="167" fontId="4" fillId="5" borderId="29" xfId="0" applyNumberFormat="1" applyFont="1" applyFill="1" applyBorder="1"/>
    <xf numFmtId="167" fontId="4" fillId="5" borderId="9" xfId="0" applyNumberFormat="1" applyFont="1" applyFill="1" applyBorder="1"/>
    <xf numFmtId="0" fontId="4" fillId="6" borderId="11" xfId="0" applyFont="1" applyFill="1" applyBorder="1" applyAlignment="1">
      <alignment horizontal="left" indent="1"/>
    </xf>
    <xf numFmtId="167" fontId="4" fillId="6" borderId="12" xfId="0" applyNumberFormat="1" applyFont="1" applyFill="1" applyBorder="1"/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F19" sqref="F19"/>
    </sheetView>
  </sheetViews>
  <sheetFormatPr defaultRowHeight="14.4" x14ac:dyDescent="0.3"/>
  <cols>
    <col min="1" max="1" width="45.5546875" bestFit="1" customWidth="1"/>
    <col min="2" max="2" width="13.21875" style="5" bestFit="1" customWidth="1"/>
    <col min="3" max="4" width="11.5546875" style="5" bestFit="1" customWidth="1"/>
    <col min="6" max="6" width="10.33203125" bestFit="1" customWidth="1"/>
  </cols>
  <sheetData>
    <row r="1" spans="1:8" ht="15" customHeight="1" thickBot="1" x14ac:dyDescent="0.35">
      <c r="A1" s="45" t="s">
        <v>4</v>
      </c>
      <c r="B1" s="46"/>
      <c r="C1" s="46"/>
      <c r="D1" s="47"/>
    </row>
    <row r="2" spans="1:8" ht="15" thickBot="1" x14ac:dyDescent="0.35">
      <c r="A2" s="1" t="s">
        <v>7</v>
      </c>
      <c r="B2" s="1" t="s">
        <v>39</v>
      </c>
      <c r="C2" s="6" t="s">
        <v>5</v>
      </c>
      <c r="D2" s="2" t="s">
        <v>6</v>
      </c>
    </row>
    <row r="3" spans="1:8" ht="15" thickBot="1" x14ac:dyDescent="0.35">
      <c r="A3" s="3"/>
      <c r="B3" s="4"/>
      <c r="C3" s="4"/>
      <c r="D3" s="4"/>
    </row>
    <row r="4" spans="1:8" ht="15" thickBot="1" x14ac:dyDescent="0.35">
      <c r="A4" s="7" t="s">
        <v>21</v>
      </c>
      <c r="B4" s="8">
        <f>SUM(B5:B6)</f>
        <v>97683.04</v>
      </c>
      <c r="C4" s="8">
        <f t="shared" ref="C4:D4" si="0">SUM(C5:C6)</f>
        <v>49582.96</v>
      </c>
      <c r="D4" s="8">
        <f t="shared" si="0"/>
        <v>48100.079999999994</v>
      </c>
      <c r="F4" s="5"/>
      <c r="H4" s="5"/>
    </row>
    <row r="5" spans="1:8" x14ac:dyDescent="0.3">
      <c r="A5" s="9" t="s">
        <v>8</v>
      </c>
      <c r="B5" s="10">
        <v>73369.119999999995</v>
      </c>
      <c r="C5" s="11">
        <f>(B5*0.5)+548.4</f>
        <v>37232.959999999999</v>
      </c>
      <c r="D5" s="12">
        <f>B5-C5</f>
        <v>36136.159999999996</v>
      </c>
      <c r="F5" s="5"/>
    </row>
    <row r="6" spans="1:8" ht="15" thickBot="1" x14ac:dyDescent="0.35">
      <c r="A6" s="13" t="s">
        <v>0</v>
      </c>
      <c r="B6" s="14">
        <v>24313.919999999998</v>
      </c>
      <c r="C6" s="15">
        <f>(B6*0.5)+193.04</f>
        <v>12350</v>
      </c>
      <c r="D6" s="16">
        <f t="shared" ref="D6:D38" si="1">B6-C6</f>
        <v>11963.919999999998</v>
      </c>
      <c r="F6" s="5"/>
      <c r="G6" s="5"/>
    </row>
    <row r="7" spans="1:8" ht="15" thickBot="1" x14ac:dyDescent="0.35">
      <c r="A7" s="17" t="s">
        <v>22</v>
      </c>
      <c r="B7" s="18">
        <f>SUM(C7:D7)</f>
        <v>1868.11</v>
      </c>
      <c r="C7" s="19">
        <f>44.21+204.5+138.3+138.3</f>
        <v>525.30999999999995</v>
      </c>
      <c r="D7" s="20">
        <f>660.52+682.28</f>
        <v>1342.8</v>
      </c>
      <c r="F7" s="5"/>
    </row>
    <row r="8" spans="1:8" ht="15" thickBot="1" x14ac:dyDescent="0.35">
      <c r="A8" s="17" t="s">
        <v>23</v>
      </c>
      <c r="B8" s="19">
        <f>SUM(B9:B14)</f>
        <v>3249.4800000000005</v>
      </c>
      <c r="C8" s="19">
        <f t="shared" ref="C8:D8" si="2">SUM(C9:C14)</f>
        <v>1624.7450000000001</v>
      </c>
      <c r="D8" s="19">
        <f t="shared" si="2"/>
        <v>1624.7350000000001</v>
      </c>
      <c r="F8" s="5"/>
      <c r="G8" s="5"/>
    </row>
    <row r="9" spans="1:8" x14ac:dyDescent="0.3">
      <c r="A9" s="9" t="s">
        <v>24</v>
      </c>
      <c r="B9" s="10">
        <v>486.09</v>
      </c>
      <c r="C9" s="11">
        <v>243.05</v>
      </c>
      <c r="D9" s="21">
        <f t="shared" si="1"/>
        <v>243.03999999999996</v>
      </c>
    </row>
    <row r="10" spans="1:8" x14ac:dyDescent="0.3">
      <c r="A10" s="22" t="s">
        <v>25</v>
      </c>
      <c r="B10" s="23">
        <v>1098.74</v>
      </c>
      <c r="C10" s="24">
        <f>B10*0.5</f>
        <v>549.37</v>
      </c>
      <c r="D10" s="25">
        <f t="shared" si="1"/>
        <v>549.37</v>
      </c>
    </row>
    <row r="11" spans="1:8" x14ac:dyDescent="0.3">
      <c r="A11" s="22" t="s">
        <v>37</v>
      </c>
      <c r="B11" s="23">
        <v>342.93</v>
      </c>
      <c r="C11" s="24">
        <v>171.46</v>
      </c>
      <c r="D11" s="25">
        <f t="shared" si="1"/>
        <v>171.47</v>
      </c>
    </row>
    <row r="12" spans="1:8" x14ac:dyDescent="0.3">
      <c r="A12" s="22" t="s">
        <v>9</v>
      </c>
      <c r="B12" s="23">
        <v>108.65</v>
      </c>
      <c r="C12" s="24">
        <f t="shared" ref="C12:C13" si="3">B12*0.5</f>
        <v>54.325000000000003</v>
      </c>
      <c r="D12" s="25">
        <f t="shared" si="1"/>
        <v>54.325000000000003</v>
      </c>
    </row>
    <row r="13" spans="1:8" x14ac:dyDescent="0.3">
      <c r="A13" s="22" t="s">
        <v>10</v>
      </c>
      <c r="B13" s="23">
        <f>399.96+659.02</f>
        <v>1058.98</v>
      </c>
      <c r="C13" s="24">
        <f t="shared" si="3"/>
        <v>529.49</v>
      </c>
      <c r="D13" s="25">
        <f t="shared" si="1"/>
        <v>529.49</v>
      </c>
    </row>
    <row r="14" spans="1:8" ht="15" thickBot="1" x14ac:dyDescent="0.35">
      <c r="A14" s="13" t="s">
        <v>11</v>
      </c>
      <c r="B14" s="14">
        <v>154.09</v>
      </c>
      <c r="C14" s="24">
        <v>77.05</v>
      </c>
      <c r="D14" s="26">
        <f t="shared" si="1"/>
        <v>77.040000000000006</v>
      </c>
    </row>
    <row r="15" spans="1:8" ht="15" thickBot="1" x14ac:dyDescent="0.35">
      <c r="A15" s="17" t="s">
        <v>26</v>
      </c>
      <c r="B15" s="19">
        <f>SUM(B16:B19)</f>
        <v>3794.62</v>
      </c>
      <c r="C15" s="19">
        <f>SUM(C16:C19)</f>
        <v>1897.31</v>
      </c>
      <c r="D15" s="19">
        <f>SUM(D16:D19)</f>
        <v>1897.31</v>
      </c>
    </row>
    <row r="16" spans="1:8" x14ac:dyDescent="0.3">
      <c r="A16" s="9" t="s">
        <v>27</v>
      </c>
      <c r="B16" s="10">
        <v>2521</v>
      </c>
      <c r="C16" s="24">
        <f>B16*0.5</f>
        <v>1260.5</v>
      </c>
      <c r="D16" s="12">
        <f t="shared" si="1"/>
        <v>1260.5</v>
      </c>
    </row>
    <row r="17" spans="1:4" x14ac:dyDescent="0.3">
      <c r="A17" s="27" t="s">
        <v>28</v>
      </c>
      <c r="B17" s="23">
        <v>211.73</v>
      </c>
      <c r="C17" s="24">
        <v>105.86</v>
      </c>
      <c r="D17" s="28">
        <f t="shared" si="1"/>
        <v>105.86999999999999</v>
      </c>
    </row>
    <row r="18" spans="1:4" x14ac:dyDescent="0.3">
      <c r="A18" s="22" t="s">
        <v>12</v>
      </c>
      <c r="B18" s="23">
        <v>1061.8900000000001</v>
      </c>
      <c r="C18" s="24">
        <v>530.95000000000005</v>
      </c>
      <c r="D18" s="28">
        <f t="shared" si="1"/>
        <v>530.94000000000005</v>
      </c>
    </row>
    <row r="19" spans="1:4" ht="15" thickBot="1" x14ac:dyDescent="0.35">
      <c r="A19" s="29" t="s">
        <v>29</v>
      </c>
      <c r="B19" s="30">
        <v>0</v>
      </c>
      <c r="C19" s="24">
        <f t="shared" ref="C19" si="4">B19*0.5</f>
        <v>0</v>
      </c>
      <c r="D19" s="31">
        <f t="shared" si="1"/>
        <v>0</v>
      </c>
    </row>
    <row r="20" spans="1:4" ht="15" thickBot="1" x14ac:dyDescent="0.35">
      <c r="A20" s="17" t="s">
        <v>30</v>
      </c>
      <c r="B20" s="19">
        <f>SUM(B21:B23)</f>
        <v>3173.09</v>
      </c>
      <c r="C20" s="19">
        <f t="shared" ref="C20:D20" si="5">SUM(C21:C23)</f>
        <v>1586.5400000000002</v>
      </c>
      <c r="D20" s="19">
        <f t="shared" si="5"/>
        <v>1586.5500000000002</v>
      </c>
    </row>
    <row r="21" spans="1:4" x14ac:dyDescent="0.3">
      <c r="A21" s="32" t="s">
        <v>31</v>
      </c>
      <c r="B21" s="33">
        <v>2034.22</v>
      </c>
      <c r="C21" s="24">
        <f t="shared" ref="C21:C22" si="6">B21*0.5</f>
        <v>1017.11</v>
      </c>
      <c r="D21" s="28">
        <f t="shared" si="1"/>
        <v>1017.11</v>
      </c>
    </row>
    <row r="22" spans="1:4" x14ac:dyDescent="0.3">
      <c r="A22" s="34" t="s">
        <v>32</v>
      </c>
      <c r="B22" s="35">
        <f>523.23+6.69</f>
        <v>529.92000000000007</v>
      </c>
      <c r="C22" s="24">
        <f t="shared" si="6"/>
        <v>264.96000000000004</v>
      </c>
      <c r="D22" s="28">
        <f t="shared" si="1"/>
        <v>264.96000000000004</v>
      </c>
    </row>
    <row r="23" spans="1:4" ht="15" thickBot="1" x14ac:dyDescent="0.35">
      <c r="A23" s="36" t="s">
        <v>33</v>
      </c>
      <c r="B23" s="37">
        <v>608.95000000000005</v>
      </c>
      <c r="C23" s="24">
        <v>304.47000000000003</v>
      </c>
      <c r="D23" s="28">
        <f t="shared" si="1"/>
        <v>304.48</v>
      </c>
    </row>
    <row r="24" spans="1:4" ht="15" thickBot="1" x14ac:dyDescent="0.35">
      <c r="A24" s="17" t="s">
        <v>34</v>
      </c>
      <c r="B24" s="19">
        <v>2218</v>
      </c>
      <c r="C24" s="19">
        <f t="shared" ref="C24" si="7">B24*0.35</f>
        <v>776.3</v>
      </c>
      <c r="D24" s="38">
        <f t="shared" si="1"/>
        <v>1441.7</v>
      </c>
    </row>
    <row r="25" spans="1:4" ht="15" thickBot="1" x14ac:dyDescent="0.35">
      <c r="A25" s="17" t="s">
        <v>35</v>
      </c>
      <c r="B25" s="19">
        <f>SUM(B26:B37)</f>
        <v>14151.33</v>
      </c>
      <c r="C25" s="19">
        <f t="shared" ref="C25:D25" si="8">SUM(C26:C37)</f>
        <v>7075.67</v>
      </c>
      <c r="D25" s="19">
        <f t="shared" si="8"/>
        <v>7075.66</v>
      </c>
    </row>
    <row r="26" spans="1:4" x14ac:dyDescent="0.3">
      <c r="A26" s="9" t="s">
        <v>13</v>
      </c>
      <c r="B26" s="10">
        <v>989.1</v>
      </c>
      <c r="C26" s="24">
        <f t="shared" ref="C26:C37" si="9">B26*0.5</f>
        <v>494.55</v>
      </c>
      <c r="D26" s="12">
        <f t="shared" si="1"/>
        <v>494.55</v>
      </c>
    </row>
    <row r="27" spans="1:4" x14ac:dyDescent="0.3">
      <c r="A27" s="22" t="s">
        <v>14</v>
      </c>
      <c r="B27" s="23">
        <v>315.60000000000002</v>
      </c>
      <c r="C27" s="24">
        <f t="shared" si="9"/>
        <v>157.80000000000001</v>
      </c>
      <c r="D27" s="28">
        <f t="shared" si="1"/>
        <v>157.80000000000001</v>
      </c>
    </row>
    <row r="28" spans="1:4" x14ac:dyDescent="0.3">
      <c r="A28" s="22" t="s">
        <v>40</v>
      </c>
      <c r="B28" s="23">
        <v>552.65</v>
      </c>
      <c r="C28" s="24">
        <v>276.33</v>
      </c>
      <c r="D28" s="28">
        <f t="shared" si="1"/>
        <v>276.32</v>
      </c>
    </row>
    <row r="29" spans="1:4" x14ac:dyDescent="0.3">
      <c r="A29" s="22" t="s">
        <v>15</v>
      </c>
      <c r="B29" s="23">
        <v>1446.7</v>
      </c>
      <c r="C29" s="24">
        <f t="shared" si="9"/>
        <v>723.35</v>
      </c>
      <c r="D29" s="28">
        <f t="shared" si="1"/>
        <v>723.35</v>
      </c>
    </row>
    <row r="30" spans="1:4" x14ac:dyDescent="0.3">
      <c r="A30" s="22" t="s">
        <v>16</v>
      </c>
      <c r="B30" s="23">
        <v>400</v>
      </c>
      <c r="C30" s="24">
        <f t="shared" si="9"/>
        <v>200</v>
      </c>
      <c r="D30" s="28">
        <f t="shared" si="1"/>
        <v>200</v>
      </c>
    </row>
    <row r="31" spans="1:4" x14ac:dyDescent="0.3">
      <c r="A31" s="22" t="s">
        <v>36</v>
      </c>
      <c r="B31" s="23">
        <v>619.04</v>
      </c>
      <c r="C31" s="24">
        <f t="shared" si="9"/>
        <v>309.52</v>
      </c>
      <c r="D31" s="28">
        <f t="shared" si="1"/>
        <v>309.52</v>
      </c>
    </row>
    <row r="32" spans="1:4" x14ac:dyDescent="0.3">
      <c r="A32" s="22" t="s">
        <v>3</v>
      </c>
      <c r="B32" s="23">
        <v>2073.1799999999998</v>
      </c>
      <c r="C32" s="24">
        <f t="shared" si="9"/>
        <v>1036.5899999999999</v>
      </c>
      <c r="D32" s="28">
        <f t="shared" si="1"/>
        <v>1036.5899999999999</v>
      </c>
    </row>
    <row r="33" spans="1:8" x14ac:dyDescent="0.3">
      <c r="A33" s="22" t="s">
        <v>1</v>
      </c>
      <c r="B33" s="23">
        <v>3391.89</v>
      </c>
      <c r="C33" s="24">
        <v>1695.94</v>
      </c>
      <c r="D33" s="28">
        <f t="shared" si="1"/>
        <v>1695.9499999999998</v>
      </c>
    </row>
    <row r="34" spans="1:8" x14ac:dyDescent="0.3">
      <c r="A34" s="22" t="s">
        <v>17</v>
      </c>
      <c r="B34" s="23">
        <f>3431.7+583.04</f>
        <v>4014.74</v>
      </c>
      <c r="C34" s="24">
        <f t="shared" si="9"/>
        <v>2007.37</v>
      </c>
      <c r="D34" s="28">
        <f t="shared" si="1"/>
        <v>2007.37</v>
      </c>
    </row>
    <row r="35" spans="1:8" x14ac:dyDescent="0.3">
      <c r="A35" s="22" t="s">
        <v>18</v>
      </c>
      <c r="B35" s="23">
        <v>108.94</v>
      </c>
      <c r="C35" s="24">
        <f t="shared" si="9"/>
        <v>54.47</v>
      </c>
      <c r="D35" s="28">
        <f t="shared" si="1"/>
        <v>54.47</v>
      </c>
    </row>
    <row r="36" spans="1:8" s="5" customFormat="1" x14ac:dyDescent="0.3">
      <c r="A36" s="22" t="s">
        <v>19</v>
      </c>
      <c r="B36" s="23">
        <v>92.19</v>
      </c>
      <c r="C36" s="24">
        <v>46.1</v>
      </c>
      <c r="D36" s="28">
        <f t="shared" si="1"/>
        <v>46.089999999999996</v>
      </c>
      <c r="E36"/>
      <c r="F36"/>
      <c r="G36"/>
      <c r="H36"/>
    </row>
    <row r="37" spans="1:8" ht="15" thickBot="1" x14ac:dyDescent="0.35">
      <c r="A37" s="29" t="s">
        <v>2</v>
      </c>
      <c r="B37" s="30">
        <v>147.30000000000001</v>
      </c>
      <c r="C37" s="15">
        <f t="shared" si="9"/>
        <v>73.650000000000006</v>
      </c>
      <c r="D37" s="31">
        <f t="shared" si="1"/>
        <v>73.650000000000006</v>
      </c>
    </row>
    <row r="38" spans="1:8" ht="28.2" x14ac:dyDescent="0.3">
      <c r="A38" s="39" t="s">
        <v>38</v>
      </c>
      <c r="B38" s="40">
        <f>118.8+180+152.28</f>
        <v>451.08000000000004</v>
      </c>
      <c r="C38" s="41">
        <f>B38*0.5</f>
        <v>225.54000000000002</v>
      </c>
      <c r="D38" s="42">
        <f t="shared" si="1"/>
        <v>225.54000000000002</v>
      </c>
    </row>
    <row r="39" spans="1:8" ht="15" thickBot="1" x14ac:dyDescent="0.35">
      <c r="A39" s="43" t="s">
        <v>20</v>
      </c>
      <c r="B39" s="44">
        <f>B38+B25+B24+B20+B15+B8+B7+B4</f>
        <v>126588.75</v>
      </c>
      <c r="C39" s="44">
        <f t="shared" ref="C39:D39" si="10">C38+C25+C24+C20+C15+C8+C7+C4</f>
        <v>63294.375</v>
      </c>
      <c r="D39" s="44">
        <f t="shared" si="10"/>
        <v>63294.374999999993</v>
      </c>
    </row>
    <row r="45" spans="1:8" x14ac:dyDescent="0.3">
      <c r="E45" s="5"/>
    </row>
    <row r="46" spans="1:8" x14ac:dyDescent="0.3">
      <c r="E46" s="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04_BB_EON_2023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2016-04-05T08:17:30Z</cp:lastPrinted>
  <dcterms:created xsi:type="dcterms:W3CDTF">2015-03-17T12:48:09Z</dcterms:created>
  <dcterms:modified xsi:type="dcterms:W3CDTF">2024-02-16T15:00:33Z</dcterms:modified>
</cp:coreProperties>
</file>